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"/>
    </mc:Choice>
  </mc:AlternateContent>
  <bookViews>
    <workbookView xWindow="0" yWindow="0" windowWidth="28800" windowHeight="12330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6" l="1"/>
  <c r="Q15" i="6" l="1"/>
  <c r="R15" i="6" s="1"/>
  <c r="T15" i="6" s="1"/>
  <c r="R14" i="6"/>
  <c r="T14" i="6" s="1"/>
  <c r="R13" i="6"/>
  <c r="T13" i="6" s="1"/>
  <c r="Q12" i="6"/>
  <c r="R12" i="6" s="1"/>
  <c r="T12" i="6" s="1"/>
  <c r="R11" i="6"/>
  <c r="T11" i="6" s="1"/>
  <c r="Q10" i="6"/>
  <c r="R10" i="6" s="1"/>
  <c r="T10" i="6" s="1"/>
  <c r="Q9" i="6"/>
  <c r="R9" i="6" s="1"/>
  <c r="T9" i="6" s="1"/>
  <c r="R8" i="6"/>
  <c r="T8" i="6" s="1"/>
  <c r="Q7" i="6"/>
  <c r="R7" i="6" s="1"/>
  <c r="T7" i="6" s="1"/>
  <c r="R6" i="6"/>
  <c r="T6" i="6" s="1"/>
  <c r="Q5" i="6"/>
  <c r="P5" i="6"/>
  <c r="P16" i="6" s="1"/>
  <c r="R4" i="6"/>
  <c r="T4" i="6" s="1"/>
  <c r="R3" i="6"/>
  <c r="T3" i="6" s="1"/>
  <c r="I22" i="6"/>
  <c r="Q16" i="6" l="1"/>
  <c r="R5" i="6"/>
  <c r="T5" i="6" s="1"/>
  <c r="T16" i="6" s="1"/>
  <c r="F36" i="6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R16" i="6" l="1"/>
  <c r="K14" i="6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<sst xmlns="http://schemas.openxmlformats.org/spreadsheetml/2006/main" count="77" uniqueCount="51">
  <si>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</si>
  <si>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</si>
  <si>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</si>
  <si>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</si>
  <si>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</si>
  <si>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</si>
  <si>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</si>
  <si>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</si>
  <si>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</si>
  <si>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</si>
  <si>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</si>
  <si>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</si>
  <si>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</si>
  <si>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</si>
  <si>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</si>
  <si>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</si>
  <si>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</si>
  <si>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</si>
  <si>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</si>
  <si>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</si>
  <si>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</si>
  <si>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</si>
  <si>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</si>
  <si>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</si>
  <si>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</si>
  <si>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</si>
  <si>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</si>
  <si>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</si>
  <si>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</si>
  <si>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</si>
  <si>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</si>
  <si>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</si>
  <si>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</si>
  <si>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</si>
  <si>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</si>
  <si>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</si>
  <si>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</si>
  <si>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</si>
  <si>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</si>
  <si>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</si>
  <si>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</si>
  <si>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</si>
  <si>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</si>
  <si>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</si>
  <si>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</si>
  <si>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</si>
  <si>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</si>
  <si>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Утвержденный лимит по гарантированию на 2021 год, тенге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</si>
  <si>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</si>
  <si>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</si>
  <si>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- 29.10.21.г.)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</si>
</sst>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80">
    <xf numFmtId="0" fontId="0" fillId="0" borderId="0" xfId="0"/>
    <xf numFmtId="43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" applyFont="1"/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5" borderId="5" xfId="1" applyNumberFormat="1" applyFont="1" applyFill="1" applyBorder="1" applyAlignment="1">
      <alignment horizontal="center"/>
    </xf>
    <xf numFmtId="43" fontId="2" fillId="5" borderId="1" xfId="1" applyFont="1" applyFill="1" applyBorder="1" applyAlignment="1">
      <alignment horizontal="center"/>
    </xf>
    <xf numFmtId="43" fontId="2" fillId="5" borderId="6" xfId="1" applyFont="1" applyFill="1" applyBorder="1" applyAlignment="1">
      <alignment horizontal="center"/>
    </xf>
    <xf numFmtId="43" fontId="2" fillId="0" borderId="0" xfId="0" applyNumberFormat="1" applyFont="1"/>
    <xf numFmtId="165" fontId="2" fillId="6" borderId="5" xfId="0" applyNumberFormat="1" applyFont="1" applyFill="1" applyBorder="1"/>
    <xf numFmtId="43" fontId="2" fillId="6" borderId="1" xfId="0" applyNumberFormat="1" applyFont="1" applyFill="1" applyBorder="1"/>
    <xf numFmtId="43" fontId="2" fillId="6" borderId="6" xfId="0" applyNumberFormat="1" applyFont="1" applyFill="1" applyBorder="1"/>
    <xf numFmtId="165" fontId="2" fillId="6" borderId="9" xfId="0" applyNumberFormat="1" applyFont="1" applyFill="1" applyBorder="1"/>
    <xf numFmtId="43" fontId="2" fillId="6" borderId="10" xfId="0" applyNumberFormat="1" applyFont="1" applyFill="1" applyBorder="1"/>
    <xf numFmtId="43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4" borderId="16" xfId="0" applyNumberFormat="1" applyFont="1" applyFill="1" applyBorder="1" applyAlignment="1">
      <alignment horizontal="center"/>
    </xf>
    <xf numFmtId="4" fontId="2" fillId="0" borderId="0" xfId="0" applyNumberFormat="1" applyFont="1"/>
    <xf numFmtId="165" fontId="2" fillId="0" borderId="5" xfId="1" applyNumberFormat="1" applyFont="1" applyBorder="1"/>
    <xf numFmtId="165" fontId="2" fillId="0" borderId="5" xfId="0" applyNumberFormat="1" applyFont="1" applyBorder="1"/>
    <xf numFmtId="165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3" fontId="3" fillId="4" borderId="1" xfId="0" applyNumberFormat="1" applyFont="1" applyFill="1" applyBorder="1" applyAlignment="1">
      <alignment horizontal="center"/>
    </xf>
    <xf numFmtId="43" fontId="3" fillId="4" borderId="1" xfId="1" applyFont="1" applyFill="1" applyBorder="1"/>
    <xf numFmtId="165" fontId="3" fillId="4" borderId="11" xfId="1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/>
    </xf>
    <xf numFmtId="43" fontId="3" fillId="4" borderId="2" xfId="0" applyNumberFormat="1" applyFont="1" applyFill="1" applyBorder="1" applyAlignment="1">
      <alignment horizontal="center"/>
    </xf>
    <xf numFmtId="165" fontId="3" fillId="4" borderId="14" xfId="1" applyNumberFormat="1" applyFont="1" applyFill="1" applyBorder="1" applyAlignment="1">
      <alignment horizontal="center"/>
    </xf>
    <xf numFmtId="43" fontId="3" fillId="4" borderId="15" xfId="0" applyNumberFormat="1" applyFont="1" applyFill="1" applyBorder="1" applyAlignment="1">
      <alignment horizontal="center"/>
    </xf>
    <xf numFmtId="43" fontId="3" fillId="4" borderId="16" xfId="0" applyNumberFormat="1" applyFont="1" applyFill="1" applyBorder="1" applyAlignment="1">
      <alignment horizontal="center"/>
    </xf>
    <xf numFmtId="43" fontId="3" fillId="4" borderId="2" xfId="1" applyFont="1" applyFill="1" applyBorder="1"/>
    <xf numFmtId="165" fontId="3" fillId="4" borderId="7" xfId="0" applyNumberFormat="1" applyFont="1" applyFill="1" applyBorder="1"/>
    <xf numFmtId="43" fontId="3" fillId="4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C36"/>
  <sheetViews>
    <sheetView tabSelected="1" view="pageBreakPreview" zoomScale="90" zoomScaleNormal="80" zoomScaleSheetLayoutView="90" workbookViewId="0">
      <selection activeCell="K17" sqref="K17"/>
    </sheetView>
  </sheetViews>
  <sheetFormatPr defaultColWidth="9.140625" defaultRowHeight="15" x14ac:dyDescent="0.25"/>
  <cols>
    <col min="1" max="1" width="3.85546875" style="28" customWidth="1"/>
    <col min="2" max="2" width="26.85546875" style="24" customWidth="1"/>
    <col min="3" max="3" width="8.42578125" style="26" customWidth="1"/>
    <col min="4" max="4" width="20.28515625" style="26" customWidth="1"/>
    <col min="5" max="5" width="21.42578125" style="26" customWidth="1"/>
    <col min="6" max="6" width="10.7109375" style="26" customWidth="1"/>
    <col min="7" max="8" width="21.28515625" style="26" customWidth="1"/>
    <col min="9" max="9" width="11.28515625" style="33" customWidth="1"/>
    <col min="10" max="11" width="21.28515625" style="26" customWidth="1"/>
    <col min="12" max="12" width="6.5703125" style="25" customWidth="1"/>
    <col min="13" max="13" width="7.7109375" style="26" customWidth="1"/>
    <col min="14" max="14" width="5.7109375" style="24" customWidth="1"/>
    <col min="15" max="15" width="26.7109375" style="26" customWidth="1"/>
    <col min="16" max="16" width="22.42578125" style="24" customWidth="1"/>
    <col min="17" max="17" width="23.5703125" style="24" customWidth="1"/>
    <col min="18" max="18" width="18.28515625" style="24" customWidth="1"/>
    <col min="19" max="19" width="28.28515625" style="24" customWidth="1"/>
    <col min="20" max="20" width="23.85546875" style="29" customWidth="1"/>
    <col min="21" max="21" width="9.140625" style="24"/>
    <col min="22" max="22" width="20.7109375" style="24" customWidth="1"/>
    <col min="23" max="23" width="22.140625" style="24" customWidth="1"/>
    <col min="24" max="16384" width="9.140625" style="24"/>
  </cols>
  <sheetData>
    <row r="1" spans="1:29" s="23" customFormat="1" ht="54" customHeight="1" thickBot="1" x14ac:dyDescent="0.3">
      <c r="A1" s="12"/>
      <c r="B1" s="73" t="s">
        <v>46</v>
      </c>
      <c r="C1" s="73"/>
      <c r="D1" s="73"/>
      <c r="E1" s="73"/>
      <c r="F1" s="79" t="s">
        <v>50</v>
      </c>
      <c r="G1" s="79"/>
      <c r="H1" s="79"/>
      <c r="I1" s="31"/>
      <c r="J1" s="32"/>
      <c r="K1" s="32"/>
      <c r="L1" s="21"/>
      <c r="T1" s="43"/>
    </row>
    <row r="2" spans="1:29" s="22" customFormat="1" ht="56.25" customHeight="1" x14ac:dyDescent="0.25">
      <c r="A2" s="3" t="s">
        <v>0</v>
      </c>
      <c r="B2" s="3" t="s">
        <v>37</v>
      </c>
      <c r="C2" s="3" t="s">
        <v>15</v>
      </c>
      <c r="D2" s="4" t="s">
        <v>40</v>
      </c>
      <c r="E2" s="4" t="s">
        <v>41</v>
      </c>
      <c r="F2" s="44" t="s">
        <v>15</v>
      </c>
      <c r="G2" s="45" t="s">
        <v>40</v>
      </c>
      <c r="H2" s="46" t="s">
        <v>41</v>
      </c>
      <c r="I2" s="61" t="s">
        <v>17</v>
      </c>
      <c r="J2" s="62" t="s">
        <v>40</v>
      </c>
      <c r="K2" s="48" t="s">
        <v>41</v>
      </c>
      <c r="L2" s="12"/>
      <c r="N2" s="44" t="s">
        <v>0</v>
      </c>
      <c r="O2" s="44" t="s">
        <v>1</v>
      </c>
      <c r="P2" s="45" t="s">
        <v>38</v>
      </c>
      <c r="Q2" s="45" t="s">
        <v>44</v>
      </c>
      <c r="R2" s="46" t="s">
        <v>39</v>
      </c>
      <c r="S2" s="47" t="s">
        <v>47</v>
      </c>
      <c r="T2" s="48" t="s">
        <v>17</v>
      </c>
      <c r="X2" s="23"/>
      <c r="Y2" s="23"/>
      <c r="Z2" s="23"/>
      <c r="AA2" s="23"/>
      <c r="AB2" s="23"/>
      <c r="AC2" s="23"/>
    </row>
    <row r="3" spans="1:29" x14ac:dyDescent="0.25">
      <c r="A3" s="71">
        <v>1</v>
      </c>
      <c r="B3" s="72" t="s">
        <v>16</v>
      </c>
      <c r="C3" s="7">
        <v>1691</v>
      </c>
      <c r="D3" s="8">
        <v>7757461837</v>
      </c>
      <c r="E3" s="8">
        <v>6586515966.9499998</v>
      </c>
      <c r="F3" s="7">
        <v>3984</v>
      </c>
      <c r="G3" s="8">
        <v>17887678837.400002</v>
      </c>
      <c r="H3" s="8">
        <v>15207774303.560007</v>
      </c>
      <c r="I3" s="34">
        <f>C3+F3</f>
        <v>5675</v>
      </c>
      <c r="J3" s="35">
        <f>D3+G3</f>
        <v>25645140674.400002</v>
      </c>
      <c r="K3" s="36">
        <f>E3+H3</f>
        <v>21794290270.510006</v>
      </c>
      <c r="L3" s="9"/>
      <c r="N3" s="5">
        <v>1</v>
      </c>
      <c r="O3" s="20" t="s">
        <v>2</v>
      </c>
      <c r="P3" s="57">
        <v>276917248.54000002</v>
      </c>
      <c r="Q3" s="57"/>
      <c r="R3" s="58">
        <f>P3</f>
        <v>276917248.54000002</v>
      </c>
      <c r="S3" s="54">
        <v>140000000</v>
      </c>
      <c r="T3" s="56">
        <f>R3+S3</f>
        <v>416917248.54000002</v>
      </c>
    </row>
    <row r="4" spans="1:29" x14ac:dyDescent="0.25">
      <c r="A4" s="71">
        <v>2</v>
      </c>
      <c r="B4" s="72" t="s">
        <v>10</v>
      </c>
      <c r="C4" s="7">
        <v>1060</v>
      </c>
      <c r="D4" s="8">
        <v>7407061598</v>
      </c>
      <c r="E4" s="8">
        <v>6290863268.3000002</v>
      </c>
      <c r="F4" s="7">
        <v>3292</v>
      </c>
      <c r="G4" s="8">
        <v>21493380000</v>
      </c>
      <c r="H4" s="8">
        <v>18274758750</v>
      </c>
      <c r="I4" s="34">
        <f>C4+F4</f>
        <v>4352</v>
      </c>
      <c r="J4" s="35">
        <f t="shared" ref="J4:J13" si="0">D4+G4</f>
        <v>28900441598</v>
      </c>
      <c r="K4" s="36">
        <f t="shared" ref="K4:K13" si="1">E4+H4</f>
        <v>24565622018.299999</v>
      </c>
      <c r="L4" s="9"/>
      <c r="N4" s="5">
        <v>2</v>
      </c>
      <c r="O4" s="20" t="s">
        <v>34</v>
      </c>
      <c r="P4" s="57">
        <v>395965726.98000002</v>
      </c>
      <c r="Q4" s="57"/>
      <c r="R4" s="58">
        <f>P4</f>
        <v>395965726.98000002</v>
      </c>
      <c r="S4" s="54">
        <v>587050000</v>
      </c>
      <c r="T4" s="56">
        <f t="shared" ref="T4:T15" si="2">R4+S4</f>
        <v>983015726.98000002</v>
      </c>
    </row>
    <row r="5" spans="1:29" x14ac:dyDescent="0.25">
      <c r="A5" s="71">
        <v>3</v>
      </c>
      <c r="B5" s="72" t="s">
        <v>5</v>
      </c>
      <c r="C5" s="7">
        <v>559</v>
      </c>
      <c r="D5" s="8">
        <v>2377019249</v>
      </c>
      <c r="E5" s="8">
        <v>2019463361.4000001</v>
      </c>
      <c r="F5" s="7">
        <v>2243</v>
      </c>
      <c r="G5" s="8">
        <v>10649747774</v>
      </c>
      <c r="H5" s="8">
        <v>9034617935.7099991</v>
      </c>
      <c r="I5" s="34">
        <f t="shared" ref="I5:I13" si="3">C5+F5</f>
        <v>2802</v>
      </c>
      <c r="J5" s="35">
        <f t="shared" si="0"/>
        <v>13026767023</v>
      </c>
      <c r="K5" s="36">
        <f t="shared" si="1"/>
        <v>11054081297.109999</v>
      </c>
      <c r="L5" s="9"/>
      <c r="N5" s="5">
        <v>3</v>
      </c>
      <c r="O5" s="20" t="s">
        <v>3</v>
      </c>
      <c r="P5" s="57">
        <f>478568305.92</f>
        <v>478568305.92000002</v>
      </c>
      <c r="Q5" s="57">
        <f>500000000+200000000</f>
        <v>700000000</v>
      </c>
      <c r="R5" s="58">
        <f>P5+Q5</f>
        <v>1178568305.9200001</v>
      </c>
      <c r="S5" s="54">
        <v>2500000000</v>
      </c>
      <c r="T5" s="56">
        <f t="shared" si="2"/>
        <v>3678568305.9200001</v>
      </c>
    </row>
    <row r="6" spans="1:29" x14ac:dyDescent="0.25">
      <c r="A6" s="71">
        <v>4</v>
      </c>
      <c r="B6" s="72" t="s">
        <v>3</v>
      </c>
      <c r="C6" s="7">
        <v>290</v>
      </c>
      <c r="D6" s="8">
        <v>1403699197</v>
      </c>
      <c r="E6" s="8">
        <v>1191443417.6399999</v>
      </c>
      <c r="F6" s="7">
        <v>242</v>
      </c>
      <c r="G6" s="8">
        <v>1708883819</v>
      </c>
      <c r="H6" s="8">
        <v>1452551246.8499999</v>
      </c>
      <c r="I6" s="34">
        <f t="shared" si="3"/>
        <v>532</v>
      </c>
      <c r="J6" s="35">
        <f t="shared" si="0"/>
        <v>3112583016</v>
      </c>
      <c r="K6" s="36">
        <f t="shared" si="1"/>
        <v>2643994664.4899998</v>
      </c>
      <c r="L6" s="9"/>
      <c r="N6" s="5">
        <v>4</v>
      </c>
      <c r="O6" s="20" t="s">
        <v>4</v>
      </c>
      <c r="P6" s="57">
        <v>184571152.56</v>
      </c>
      <c r="Q6" s="57"/>
      <c r="R6" s="58">
        <f>P6</f>
        <v>184571152.56</v>
      </c>
      <c r="S6" s="54">
        <v>500000000</v>
      </c>
      <c r="T6" s="56">
        <f t="shared" si="2"/>
        <v>684571152.55999994</v>
      </c>
    </row>
    <row r="7" spans="1:29" x14ac:dyDescent="0.25">
      <c r="A7" s="71">
        <v>5</v>
      </c>
      <c r="B7" s="72" t="s">
        <v>35</v>
      </c>
      <c r="C7" s="7">
        <v>66</v>
      </c>
      <c r="D7" s="8">
        <v>723600000</v>
      </c>
      <c r="E7" s="8">
        <v>615060000</v>
      </c>
      <c r="F7" s="7">
        <v>258</v>
      </c>
      <c r="G7" s="8">
        <v>3401370863</v>
      </c>
      <c r="H7" s="8">
        <v>2882698383.25</v>
      </c>
      <c r="I7" s="34">
        <f t="shared" si="3"/>
        <v>324</v>
      </c>
      <c r="J7" s="35">
        <f t="shared" si="0"/>
        <v>4124970863</v>
      </c>
      <c r="K7" s="36">
        <f t="shared" si="1"/>
        <v>3497758383.25</v>
      </c>
      <c r="L7" s="9"/>
      <c r="N7" s="5">
        <v>5</v>
      </c>
      <c r="O7" s="20" t="s">
        <v>5</v>
      </c>
      <c r="P7" s="57">
        <v>660798611.88999999</v>
      </c>
      <c r="Q7" s="57">
        <f>2000000000-P7</f>
        <v>1339201388.1100001</v>
      </c>
      <c r="R7" s="58">
        <f>P7+Q7</f>
        <v>2000000000</v>
      </c>
      <c r="S7" s="54">
        <v>10916350000</v>
      </c>
      <c r="T7" s="56">
        <f t="shared" si="2"/>
        <v>12916350000</v>
      </c>
    </row>
    <row r="8" spans="1:29" x14ac:dyDescent="0.25">
      <c r="A8" s="71">
        <v>6</v>
      </c>
      <c r="B8" s="72" t="s">
        <v>45</v>
      </c>
      <c r="C8" s="7">
        <v>28</v>
      </c>
      <c r="D8" s="8">
        <v>233200000</v>
      </c>
      <c r="E8" s="8">
        <v>198220000</v>
      </c>
      <c r="F8" s="7">
        <v>66</v>
      </c>
      <c r="G8" s="8">
        <v>495950000</v>
      </c>
      <c r="H8" s="8">
        <v>401733776</v>
      </c>
      <c r="I8" s="34">
        <f t="shared" si="3"/>
        <v>94</v>
      </c>
      <c r="J8" s="35">
        <f t="shared" si="0"/>
        <v>729150000</v>
      </c>
      <c r="K8" s="36">
        <f t="shared" si="1"/>
        <v>599953776</v>
      </c>
      <c r="L8" s="9"/>
      <c r="N8" s="5">
        <v>6</v>
      </c>
      <c r="O8" s="20" t="s">
        <v>6</v>
      </c>
      <c r="P8" s="57">
        <v>102157644.04000001</v>
      </c>
      <c r="Q8" s="57"/>
      <c r="R8" s="58">
        <f>P8</f>
        <v>102157644.04000001</v>
      </c>
      <c r="S8" s="54">
        <v>236000000</v>
      </c>
      <c r="T8" s="56">
        <f t="shared" si="2"/>
        <v>338157644.04000002</v>
      </c>
    </row>
    <row r="9" spans="1:29" x14ac:dyDescent="0.25">
      <c r="A9" s="71">
        <v>7</v>
      </c>
      <c r="B9" s="72" t="s">
        <v>7</v>
      </c>
      <c r="C9" s="7">
        <v>18</v>
      </c>
      <c r="D9" s="8">
        <v>133306062</v>
      </c>
      <c r="E9" s="8">
        <v>113310152.7</v>
      </c>
      <c r="F9" s="7">
        <v>188</v>
      </c>
      <c r="G9" s="8">
        <v>1574203080</v>
      </c>
      <c r="H9" s="8">
        <v>1323830913</v>
      </c>
      <c r="I9" s="34">
        <f t="shared" si="3"/>
        <v>206</v>
      </c>
      <c r="J9" s="35">
        <f>D9+G9</f>
        <v>1707509142</v>
      </c>
      <c r="K9" s="36">
        <f t="shared" si="1"/>
        <v>1437141065.7</v>
      </c>
      <c r="L9" s="9"/>
      <c r="N9" s="5">
        <v>7</v>
      </c>
      <c r="O9" s="20" t="s">
        <v>7</v>
      </c>
      <c r="P9" s="57">
        <v>174391095.78</v>
      </c>
      <c r="Q9" s="57">
        <f>325000000-P9</f>
        <v>150608904.22</v>
      </c>
      <c r="R9" s="58">
        <f>P9+Q9</f>
        <v>325000000</v>
      </c>
      <c r="S9" s="54">
        <v>2000000000</v>
      </c>
      <c r="T9" s="56">
        <f t="shared" si="2"/>
        <v>2325000000</v>
      </c>
    </row>
    <row r="10" spans="1:29" x14ac:dyDescent="0.25">
      <c r="A10" s="71">
        <v>8</v>
      </c>
      <c r="B10" s="72" t="s">
        <v>4</v>
      </c>
      <c r="C10" s="7">
        <v>17</v>
      </c>
      <c r="D10" s="8">
        <v>83500000</v>
      </c>
      <c r="E10" s="8">
        <v>70975000</v>
      </c>
      <c r="F10" s="7">
        <v>8</v>
      </c>
      <c r="G10" s="8">
        <v>109056073</v>
      </c>
      <c r="H10" s="8">
        <v>92697662.049999997</v>
      </c>
      <c r="I10" s="34">
        <f t="shared" si="3"/>
        <v>25</v>
      </c>
      <c r="J10" s="35">
        <f t="shared" si="0"/>
        <v>192556073</v>
      </c>
      <c r="K10" s="36">
        <f t="shared" si="1"/>
        <v>163672662.05000001</v>
      </c>
      <c r="L10" s="9"/>
      <c r="N10" s="5">
        <v>8</v>
      </c>
      <c r="O10" s="20" t="s">
        <v>8</v>
      </c>
      <c r="P10" s="57">
        <v>1175773243.3299999</v>
      </c>
      <c r="Q10" s="57">
        <f>3800000000+2500000000</f>
        <v>6300000000</v>
      </c>
      <c r="R10" s="58">
        <f>P10+Q10</f>
        <v>7475773243.3299999</v>
      </c>
      <c r="S10" s="54">
        <v>18913300000</v>
      </c>
      <c r="T10" s="56">
        <f t="shared" si="2"/>
        <v>26389073243.330002</v>
      </c>
    </row>
    <row r="11" spans="1:29" x14ac:dyDescent="0.25">
      <c r="A11" s="71">
        <v>9</v>
      </c>
      <c r="B11" s="72" t="s">
        <v>9</v>
      </c>
      <c r="C11" s="7">
        <v>10</v>
      </c>
      <c r="D11" s="8">
        <v>73960500</v>
      </c>
      <c r="E11" s="8">
        <v>62866425</v>
      </c>
      <c r="F11" s="7">
        <v>34</v>
      </c>
      <c r="G11" s="8">
        <v>320250000</v>
      </c>
      <c r="H11" s="8">
        <v>260910500</v>
      </c>
      <c r="I11" s="34">
        <f t="shared" si="3"/>
        <v>44</v>
      </c>
      <c r="J11" s="35">
        <f t="shared" si="0"/>
        <v>394210500</v>
      </c>
      <c r="K11" s="36">
        <f t="shared" si="1"/>
        <v>323776925</v>
      </c>
      <c r="L11" s="9"/>
      <c r="N11" s="5">
        <v>9</v>
      </c>
      <c r="O11" s="20" t="s">
        <v>9</v>
      </c>
      <c r="P11" s="57">
        <v>404131576.57999998</v>
      </c>
      <c r="Q11" s="57"/>
      <c r="R11" s="58">
        <f>P11</f>
        <v>404131576.57999998</v>
      </c>
      <c r="S11" s="54">
        <v>521815000</v>
      </c>
      <c r="T11" s="56">
        <f t="shared" si="2"/>
        <v>925946576.57999992</v>
      </c>
    </row>
    <row r="12" spans="1:29" x14ac:dyDescent="0.25">
      <c r="A12" s="71">
        <v>10</v>
      </c>
      <c r="B12" s="72" t="s">
        <v>36</v>
      </c>
      <c r="C12" s="7">
        <v>9</v>
      </c>
      <c r="D12" s="8">
        <v>136000000</v>
      </c>
      <c r="E12" s="8">
        <v>115600000</v>
      </c>
      <c r="F12" s="7">
        <v>2</v>
      </c>
      <c r="G12" s="8">
        <v>35000000</v>
      </c>
      <c r="H12" s="8">
        <v>29750000</v>
      </c>
      <c r="I12" s="34">
        <f t="shared" si="3"/>
        <v>11</v>
      </c>
      <c r="J12" s="35">
        <f t="shared" si="0"/>
        <v>171000000</v>
      </c>
      <c r="K12" s="36">
        <f t="shared" si="1"/>
        <v>145350000</v>
      </c>
      <c r="N12" s="5">
        <v>10</v>
      </c>
      <c r="O12" s="20" t="s">
        <v>10</v>
      </c>
      <c r="P12" s="57">
        <v>1284610107.5599999</v>
      </c>
      <c r="Q12" s="57">
        <f>6500000000-P12</f>
        <v>5215389892.4400005</v>
      </c>
      <c r="R12" s="58">
        <f>P12+Q12</f>
        <v>6500000000</v>
      </c>
      <c r="S12" s="54">
        <v>20820000000</v>
      </c>
      <c r="T12" s="56">
        <f t="shared" si="2"/>
        <v>27320000000</v>
      </c>
    </row>
    <row r="13" spans="1:29" x14ac:dyDescent="0.25">
      <c r="A13" s="71">
        <v>11</v>
      </c>
      <c r="B13" s="72" t="s">
        <v>6</v>
      </c>
      <c r="C13" s="7">
        <v>1</v>
      </c>
      <c r="D13" s="8">
        <v>5000000</v>
      </c>
      <c r="E13" s="8">
        <v>4250000</v>
      </c>
      <c r="F13" s="7">
        <v>16</v>
      </c>
      <c r="G13" s="8">
        <v>188119700</v>
      </c>
      <c r="H13" s="8">
        <v>153850000</v>
      </c>
      <c r="I13" s="34">
        <f t="shared" si="3"/>
        <v>17</v>
      </c>
      <c r="J13" s="35">
        <f t="shared" si="0"/>
        <v>193119700</v>
      </c>
      <c r="K13" s="36">
        <f t="shared" si="1"/>
        <v>158100000</v>
      </c>
      <c r="N13" s="5">
        <v>11</v>
      </c>
      <c r="O13" s="20" t="s">
        <v>11</v>
      </c>
      <c r="P13" s="57">
        <v>440324153.75</v>
      </c>
      <c r="Q13" s="57">
        <v>500000000</v>
      </c>
      <c r="R13" s="58">
        <f>P13+Q13</f>
        <v>940324153.75</v>
      </c>
      <c r="S13" s="54">
        <v>3924875000</v>
      </c>
      <c r="T13" s="56">
        <f t="shared" si="2"/>
        <v>4865199153.75</v>
      </c>
    </row>
    <row r="14" spans="1:29" ht="15.75" thickBot="1" x14ac:dyDescent="0.3">
      <c r="A14" s="74" t="s">
        <v>17</v>
      </c>
      <c r="B14" s="75"/>
      <c r="C14" s="11">
        <f t="shared" ref="C14:K14" si="4">SUM(C3:C13)</f>
        <v>3749</v>
      </c>
      <c r="D14" s="15">
        <f t="shared" si="4"/>
        <v>20333808443</v>
      </c>
      <c r="E14" s="15">
        <f t="shared" si="4"/>
        <v>17268567591.989998</v>
      </c>
      <c r="F14" s="63">
        <f t="shared" si="4"/>
        <v>10333</v>
      </c>
      <c r="G14" s="59">
        <f t="shared" si="4"/>
        <v>57863640146.400002</v>
      </c>
      <c r="H14" s="64">
        <f t="shared" si="4"/>
        <v>49115173470.420006</v>
      </c>
      <c r="I14" s="65">
        <f t="shared" si="4"/>
        <v>14082</v>
      </c>
      <c r="J14" s="66">
        <f t="shared" si="4"/>
        <v>78197448589.399994</v>
      </c>
      <c r="K14" s="67">
        <f t="shared" si="4"/>
        <v>66383741062.410004</v>
      </c>
      <c r="N14" s="5">
        <v>12</v>
      </c>
      <c r="O14" s="20" t="s">
        <v>12</v>
      </c>
      <c r="P14" s="57">
        <v>102157644.04000001</v>
      </c>
      <c r="Q14" s="57"/>
      <c r="R14" s="58">
        <f>P14</f>
        <v>102157644.04000001</v>
      </c>
      <c r="S14" s="55">
        <v>0</v>
      </c>
      <c r="T14" s="56">
        <f t="shared" si="2"/>
        <v>102157644.04000001</v>
      </c>
    </row>
    <row r="15" spans="1:29" x14ac:dyDescent="0.25">
      <c r="A15" s="6"/>
      <c r="D15" s="27"/>
      <c r="E15" s="27"/>
      <c r="F15" s="27"/>
      <c r="G15" s="27"/>
      <c r="H15" s="27"/>
      <c r="J15" s="27"/>
      <c r="K15" s="27"/>
      <c r="N15" s="5">
        <v>13</v>
      </c>
      <c r="O15" s="2" t="s">
        <v>13</v>
      </c>
      <c r="P15" s="57">
        <v>102157644.04000001</v>
      </c>
      <c r="Q15" s="57">
        <f>60000000</f>
        <v>60000000</v>
      </c>
      <c r="R15" s="58">
        <f>P15+Q15</f>
        <v>162157644.04000002</v>
      </c>
      <c r="S15" s="54">
        <v>250000000</v>
      </c>
      <c r="T15" s="56">
        <f t="shared" si="2"/>
        <v>412157644.04000002</v>
      </c>
    </row>
    <row r="16" spans="1:29" ht="15.75" thickBot="1" x14ac:dyDescent="0.3">
      <c r="A16" s="6"/>
      <c r="C16" s="24"/>
      <c r="N16" s="77" t="s">
        <v>14</v>
      </c>
      <c r="O16" s="78"/>
      <c r="P16" s="49">
        <f>SUM(P3:P15)</f>
        <v>5782524155.0100002</v>
      </c>
      <c r="Q16" s="49">
        <f>SUM(Q3:Q15)</f>
        <v>14265200184.77</v>
      </c>
      <c r="R16" s="50">
        <f>SUM(R3:R15)</f>
        <v>20047724339.779999</v>
      </c>
      <c r="S16" s="51">
        <f>SUM(S3:S15)</f>
        <v>61309390000</v>
      </c>
      <c r="T16" s="52">
        <f>SUM(T3:T15)</f>
        <v>81357114339.779999</v>
      </c>
    </row>
    <row r="17" spans="1:19" ht="53.25" customHeight="1" thickBot="1" x14ac:dyDescent="0.3">
      <c r="A17" s="22"/>
      <c r="B17" s="76" t="s">
        <v>48</v>
      </c>
      <c r="C17" s="76"/>
      <c r="D17" s="76"/>
      <c r="E17" s="76"/>
      <c r="F17" s="76" t="s">
        <v>49</v>
      </c>
      <c r="G17" s="76"/>
      <c r="H17" s="76"/>
      <c r="I17" s="23"/>
      <c r="J17" s="23"/>
      <c r="K17" s="23"/>
      <c r="Q17" s="53"/>
    </row>
    <row r="18" spans="1:19" ht="28.5" x14ac:dyDescent="0.25">
      <c r="A18" s="3" t="s">
        <v>0</v>
      </c>
      <c r="B18" s="3" t="s">
        <v>43</v>
      </c>
      <c r="C18" s="3" t="s">
        <v>15</v>
      </c>
      <c r="D18" s="4" t="s">
        <v>40</v>
      </c>
      <c r="E18" s="4" t="s">
        <v>41</v>
      </c>
      <c r="F18" s="45" t="s">
        <v>15</v>
      </c>
      <c r="G18" s="45" t="s">
        <v>40</v>
      </c>
      <c r="H18" s="46" t="s">
        <v>41</v>
      </c>
      <c r="I18" s="61" t="s">
        <v>17</v>
      </c>
      <c r="J18" s="62" t="s">
        <v>40</v>
      </c>
      <c r="K18" s="48" t="s">
        <v>41</v>
      </c>
    </row>
    <row r="19" spans="1:19" x14ac:dyDescent="0.25">
      <c r="A19" s="16">
        <v>1</v>
      </c>
      <c r="B19" s="72" t="s">
        <v>42</v>
      </c>
      <c r="C19" s="13">
        <v>153</v>
      </c>
      <c r="D19" s="10">
        <v>970121686</v>
      </c>
      <c r="E19" s="10">
        <v>824603433.10000002</v>
      </c>
      <c r="F19" s="13">
        <v>289</v>
      </c>
      <c r="G19" s="10">
        <v>2266765601</v>
      </c>
      <c r="H19" s="10">
        <v>1922681860.8499999</v>
      </c>
      <c r="I19" s="38">
        <f>C19+F19</f>
        <v>442</v>
      </c>
      <c r="J19" s="39">
        <f>D19+G19</f>
        <v>3236887287</v>
      </c>
      <c r="K19" s="40">
        <f>E19+H19</f>
        <v>2747285293.9499998</v>
      </c>
      <c r="M19" s="14"/>
      <c r="N19" s="25"/>
    </row>
    <row r="20" spans="1:19" x14ac:dyDescent="0.25">
      <c r="A20" s="16">
        <v>2</v>
      </c>
      <c r="B20" s="72" t="s">
        <v>18</v>
      </c>
      <c r="C20" s="13">
        <v>329</v>
      </c>
      <c r="D20" s="10">
        <v>1957857298</v>
      </c>
      <c r="E20" s="1">
        <v>1659298861.8999999</v>
      </c>
      <c r="F20" s="13">
        <v>1009</v>
      </c>
      <c r="G20" s="10">
        <v>5731019274</v>
      </c>
      <c r="H20" s="1">
        <v>4870913641.8199987</v>
      </c>
      <c r="I20" s="38">
        <f t="shared" ref="I20:I36" si="5">C20+F20</f>
        <v>1338</v>
      </c>
      <c r="J20" s="39">
        <f t="shared" ref="J20:J35" si="6">D20+G20</f>
        <v>7688876572</v>
      </c>
      <c r="K20" s="40">
        <f t="shared" ref="K20:K32" si="7">E20+H20</f>
        <v>6530212503.7199984</v>
      </c>
      <c r="M20" s="14"/>
      <c r="N20" s="25"/>
    </row>
    <row r="21" spans="1:19" x14ac:dyDescent="0.25">
      <c r="A21" s="16">
        <v>3</v>
      </c>
      <c r="B21" s="72" t="s">
        <v>19</v>
      </c>
      <c r="C21" s="13">
        <v>138</v>
      </c>
      <c r="D21" s="1">
        <v>779795628</v>
      </c>
      <c r="E21" s="1">
        <v>662826286</v>
      </c>
      <c r="F21" s="13">
        <v>796</v>
      </c>
      <c r="G21" s="1">
        <v>4381251537</v>
      </c>
      <c r="H21" s="1">
        <v>3712412016.5599999</v>
      </c>
      <c r="I21" s="38">
        <f t="shared" si="5"/>
        <v>934</v>
      </c>
      <c r="J21" s="39">
        <f t="shared" si="6"/>
        <v>5161047165</v>
      </c>
      <c r="K21" s="40">
        <f>E21+H21</f>
        <v>4375238302.5599995</v>
      </c>
      <c r="M21" s="14"/>
      <c r="N21" s="25"/>
      <c r="S21" s="37"/>
    </row>
    <row r="22" spans="1:19" x14ac:dyDescent="0.25">
      <c r="A22" s="16">
        <v>4</v>
      </c>
      <c r="B22" s="72" t="s">
        <v>20</v>
      </c>
      <c r="C22" s="13">
        <v>210</v>
      </c>
      <c r="D22" s="1">
        <v>1079579281</v>
      </c>
      <c r="E22" s="1">
        <v>917664388.53999996</v>
      </c>
      <c r="F22" s="13">
        <v>485</v>
      </c>
      <c r="G22" s="1">
        <v>2331375188</v>
      </c>
      <c r="H22" s="1">
        <v>1981668909.8499999</v>
      </c>
      <c r="I22" s="38">
        <f>C22+F22</f>
        <v>695</v>
      </c>
      <c r="J22" s="39">
        <f t="shared" si="6"/>
        <v>3410954469</v>
      </c>
      <c r="K22" s="40">
        <f t="shared" si="7"/>
        <v>2899333298.3899999</v>
      </c>
    </row>
    <row r="23" spans="1:19" x14ac:dyDescent="0.25">
      <c r="A23" s="16">
        <v>5</v>
      </c>
      <c r="B23" s="72" t="s">
        <v>21</v>
      </c>
      <c r="C23" s="13">
        <v>246</v>
      </c>
      <c r="D23" s="1">
        <v>1405221030</v>
      </c>
      <c r="E23" s="1">
        <v>1186831372.6000001</v>
      </c>
      <c r="F23" s="13">
        <v>494</v>
      </c>
      <c r="G23" s="1">
        <v>2599649264</v>
      </c>
      <c r="H23" s="1">
        <v>2197192150.2999992</v>
      </c>
      <c r="I23" s="38">
        <f t="shared" si="5"/>
        <v>740</v>
      </c>
      <c r="J23" s="39">
        <f t="shared" si="6"/>
        <v>4004870294</v>
      </c>
      <c r="K23" s="40">
        <f>E23+H23</f>
        <v>3384023522.8999996</v>
      </c>
    </row>
    <row r="24" spans="1:19" x14ac:dyDescent="0.25">
      <c r="A24" s="16">
        <v>6</v>
      </c>
      <c r="B24" s="72" t="s">
        <v>22</v>
      </c>
      <c r="C24" s="13">
        <v>131</v>
      </c>
      <c r="D24" s="1">
        <v>870511090</v>
      </c>
      <c r="E24" s="1">
        <v>739934426.5</v>
      </c>
      <c r="F24" s="13">
        <v>886</v>
      </c>
      <c r="G24" s="1">
        <v>4319984460</v>
      </c>
      <c r="H24" s="1">
        <v>3672736792.3000002</v>
      </c>
      <c r="I24" s="38">
        <f t="shared" si="5"/>
        <v>1017</v>
      </c>
      <c r="J24" s="39">
        <f t="shared" si="6"/>
        <v>5190495550</v>
      </c>
      <c r="K24" s="40">
        <f t="shared" si="7"/>
        <v>4412671218.8000002</v>
      </c>
    </row>
    <row r="25" spans="1:19" x14ac:dyDescent="0.25">
      <c r="A25" s="16">
        <v>7</v>
      </c>
      <c r="B25" s="72" t="s">
        <v>23</v>
      </c>
      <c r="C25" s="13">
        <v>224</v>
      </c>
      <c r="D25" s="1">
        <v>1006568885</v>
      </c>
      <c r="E25" s="1">
        <v>855583552.25</v>
      </c>
      <c r="F25" s="13">
        <v>408</v>
      </c>
      <c r="G25" s="1">
        <v>2025045860</v>
      </c>
      <c r="H25" s="1">
        <v>1721138980.9999998</v>
      </c>
      <c r="I25" s="38">
        <f t="shared" si="5"/>
        <v>632</v>
      </c>
      <c r="J25" s="39">
        <f t="shared" si="6"/>
        <v>3031614745</v>
      </c>
      <c r="K25" s="40">
        <f t="shared" si="7"/>
        <v>2576722533.25</v>
      </c>
    </row>
    <row r="26" spans="1:19" x14ac:dyDescent="0.25">
      <c r="A26" s="16">
        <v>8</v>
      </c>
      <c r="B26" s="72" t="s">
        <v>24</v>
      </c>
      <c r="C26" s="13">
        <v>212</v>
      </c>
      <c r="D26" s="1">
        <v>1074066078</v>
      </c>
      <c r="E26" s="1">
        <v>911955266.05000007</v>
      </c>
      <c r="F26" s="13">
        <v>408</v>
      </c>
      <c r="G26" s="1">
        <v>2173146679</v>
      </c>
      <c r="H26" s="1">
        <v>1847174677.1499996</v>
      </c>
      <c r="I26" s="38">
        <f t="shared" si="5"/>
        <v>620</v>
      </c>
      <c r="J26" s="39">
        <f t="shared" si="6"/>
        <v>3247212757</v>
      </c>
      <c r="K26" s="40">
        <f t="shared" si="7"/>
        <v>2759129943.1999998</v>
      </c>
    </row>
    <row r="27" spans="1:19" x14ac:dyDescent="0.25">
      <c r="A27" s="16">
        <v>9</v>
      </c>
      <c r="B27" s="72" t="s">
        <v>25</v>
      </c>
      <c r="C27" s="13">
        <v>167</v>
      </c>
      <c r="D27" s="1">
        <v>964986746</v>
      </c>
      <c r="E27" s="1">
        <v>820238734.39999998</v>
      </c>
      <c r="F27" s="13">
        <v>404</v>
      </c>
      <c r="G27" s="1">
        <v>2788312397</v>
      </c>
      <c r="H27" s="1">
        <v>2370065537.4500008</v>
      </c>
      <c r="I27" s="38">
        <f t="shared" si="5"/>
        <v>571</v>
      </c>
      <c r="J27" s="39">
        <f t="shared" si="6"/>
        <v>3753299143</v>
      </c>
      <c r="K27" s="40">
        <f t="shared" si="7"/>
        <v>3190304271.8500009</v>
      </c>
    </row>
    <row r="28" spans="1:19" x14ac:dyDescent="0.25">
      <c r="A28" s="16">
        <v>10</v>
      </c>
      <c r="B28" s="72" t="s">
        <v>26</v>
      </c>
      <c r="C28" s="13">
        <v>444</v>
      </c>
      <c r="D28" s="1">
        <v>2115171104</v>
      </c>
      <c r="E28" s="1">
        <v>1797895438.4000001</v>
      </c>
      <c r="F28" s="13">
        <v>658</v>
      </c>
      <c r="G28" s="1">
        <v>3111165721</v>
      </c>
      <c r="H28" s="1">
        <v>2653789863.5299983</v>
      </c>
      <c r="I28" s="38">
        <f t="shared" si="5"/>
        <v>1102</v>
      </c>
      <c r="J28" s="39">
        <f t="shared" si="6"/>
        <v>5226336825</v>
      </c>
      <c r="K28" s="40">
        <f t="shared" si="7"/>
        <v>4451685301.9299984</v>
      </c>
    </row>
    <row r="29" spans="1:19" x14ac:dyDescent="0.25">
      <c r="A29" s="16">
        <v>11</v>
      </c>
      <c r="B29" s="72" t="s">
        <v>27</v>
      </c>
      <c r="C29" s="13">
        <v>314</v>
      </c>
      <c r="D29" s="1">
        <v>1705527912</v>
      </c>
      <c r="E29" s="1">
        <v>1449698725.3500004</v>
      </c>
      <c r="F29" s="13">
        <v>601</v>
      </c>
      <c r="G29" s="1">
        <v>4898374860</v>
      </c>
      <c r="H29" s="1">
        <v>4129438500.6999998</v>
      </c>
      <c r="I29" s="38">
        <f t="shared" si="5"/>
        <v>915</v>
      </c>
      <c r="J29" s="39">
        <f t="shared" si="6"/>
        <v>6603902772</v>
      </c>
      <c r="K29" s="40">
        <f t="shared" si="7"/>
        <v>5579137226.0500002</v>
      </c>
      <c r="Q29" s="29"/>
    </row>
    <row r="30" spans="1:19" x14ac:dyDescent="0.25">
      <c r="A30" s="16">
        <v>12</v>
      </c>
      <c r="B30" s="72" t="s">
        <v>28</v>
      </c>
      <c r="C30" s="13">
        <v>161</v>
      </c>
      <c r="D30" s="1">
        <v>854034376</v>
      </c>
      <c r="E30" s="1">
        <v>725902219.20000005</v>
      </c>
      <c r="F30" s="13">
        <v>367</v>
      </c>
      <c r="G30" s="1">
        <v>1954066308</v>
      </c>
      <c r="H30" s="1">
        <v>1669244541.7999997</v>
      </c>
      <c r="I30" s="38">
        <f t="shared" si="5"/>
        <v>528</v>
      </c>
      <c r="J30" s="39">
        <f t="shared" si="6"/>
        <v>2808100684</v>
      </c>
      <c r="K30" s="40">
        <f t="shared" si="7"/>
        <v>2395146761</v>
      </c>
    </row>
    <row r="31" spans="1:19" x14ac:dyDescent="0.25">
      <c r="A31" s="16">
        <v>13</v>
      </c>
      <c r="B31" s="72" t="s">
        <v>29</v>
      </c>
      <c r="C31" s="13">
        <v>76</v>
      </c>
      <c r="D31" s="1">
        <v>612303794</v>
      </c>
      <c r="E31" s="1">
        <v>520458224.89999998</v>
      </c>
      <c r="F31" s="13">
        <v>276</v>
      </c>
      <c r="G31" s="1">
        <v>1907272028</v>
      </c>
      <c r="H31" s="1">
        <v>1609879223.0500002</v>
      </c>
      <c r="I31" s="38">
        <f t="shared" si="5"/>
        <v>352</v>
      </c>
      <c r="J31" s="39">
        <f t="shared" si="6"/>
        <v>2519575822</v>
      </c>
      <c r="K31" s="40">
        <f t="shared" si="7"/>
        <v>2130337447.9500003</v>
      </c>
    </row>
    <row r="32" spans="1:19" x14ac:dyDescent="0.25">
      <c r="A32" s="16">
        <v>14</v>
      </c>
      <c r="B32" s="72" t="s">
        <v>30</v>
      </c>
      <c r="C32" s="13">
        <v>76</v>
      </c>
      <c r="D32" s="1">
        <v>327422515</v>
      </c>
      <c r="E32" s="1">
        <v>278309137.14999998</v>
      </c>
      <c r="F32" s="13">
        <v>1097</v>
      </c>
      <c r="G32" s="1">
        <v>4917648688</v>
      </c>
      <c r="H32" s="1">
        <v>4181378286.4000006</v>
      </c>
      <c r="I32" s="38">
        <f t="shared" si="5"/>
        <v>1173</v>
      </c>
      <c r="J32" s="39">
        <f t="shared" si="6"/>
        <v>5245071203</v>
      </c>
      <c r="K32" s="40">
        <f t="shared" si="7"/>
        <v>4459687423.5500002</v>
      </c>
    </row>
    <row r="33" spans="1:11" x14ac:dyDescent="0.25">
      <c r="A33" s="16">
        <v>15</v>
      </c>
      <c r="B33" s="72" t="s">
        <v>31</v>
      </c>
      <c r="C33" s="13">
        <v>140</v>
      </c>
      <c r="D33" s="1">
        <v>741030715</v>
      </c>
      <c r="E33" s="1">
        <v>629876007.75</v>
      </c>
      <c r="F33" s="13">
        <v>632</v>
      </c>
      <c r="G33" s="1">
        <v>3163663285.5500002</v>
      </c>
      <c r="H33" s="1">
        <v>2693679438.0000005</v>
      </c>
      <c r="I33" s="38">
        <f t="shared" si="5"/>
        <v>772</v>
      </c>
      <c r="J33" s="39">
        <f t="shared" si="6"/>
        <v>3904694000.5500002</v>
      </c>
      <c r="K33" s="40">
        <f>E33+H33</f>
        <v>3323555445.7500005</v>
      </c>
    </row>
    <row r="34" spans="1:11" x14ac:dyDescent="0.25">
      <c r="A34" s="16">
        <v>16</v>
      </c>
      <c r="B34" s="72" t="s">
        <v>32</v>
      </c>
      <c r="C34" s="13">
        <v>382</v>
      </c>
      <c r="D34" s="1">
        <v>1999811293</v>
      </c>
      <c r="E34" s="1">
        <v>1698139599.05</v>
      </c>
      <c r="F34" s="13">
        <v>726</v>
      </c>
      <c r="G34" s="1">
        <v>3622489210</v>
      </c>
      <c r="H34" s="1">
        <v>3080301578.4099998</v>
      </c>
      <c r="I34" s="38">
        <f t="shared" si="5"/>
        <v>1108</v>
      </c>
      <c r="J34" s="39">
        <f t="shared" si="6"/>
        <v>5622300503</v>
      </c>
      <c r="K34" s="40">
        <f>E34+H34</f>
        <v>4778441177.46</v>
      </c>
    </row>
    <row r="35" spans="1:11" ht="15.75" thickBot="1" x14ac:dyDescent="0.3">
      <c r="A35" s="16">
        <v>17</v>
      </c>
      <c r="B35" s="72" t="s">
        <v>33</v>
      </c>
      <c r="C35" s="7">
        <v>346</v>
      </c>
      <c r="D35" s="30">
        <v>1869794012</v>
      </c>
      <c r="E35" s="30">
        <v>1589324910.0500002</v>
      </c>
      <c r="F35" s="7">
        <v>797</v>
      </c>
      <c r="G35" s="30">
        <v>5672409785.8500004</v>
      </c>
      <c r="H35" s="30">
        <v>4801477471.25</v>
      </c>
      <c r="I35" s="41">
        <f t="shared" si="5"/>
        <v>1143</v>
      </c>
      <c r="J35" s="39">
        <f t="shared" si="6"/>
        <v>7542203797.8500004</v>
      </c>
      <c r="K35" s="42">
        <f>E35+H35</f>
        <v>6390802381.3000002</v>
      </c>
    </row>
    <row r="36" spans="1:11" ht="15.75" thickBot="1" x14ac:dyDescent="0.3">
      <c r="A36" s="16"/>
      <c r="B36" s="17" t="s">
        <v>17</v>
      </c>
      <c r="C36" s="19">
        <f t="shared" ref="C36:H36" si="8">SUM(C19:C35)</f>
        <v>3749</v>
      </c>
      <c r="D36" s="18">
        <f t="shared" si="8"/>
        <v>20333803443</v>
      </c>
      <c r="E36" s="18">
        <f t="shared" si="8"/>
        <v>17268540583.189999</v>
      </c>
      <c r="F36" s="45">
        <f t="shared" si="8"/>
        <v>10333</v>
      </c>
      <c r="G36" s="60">
        <f t="shared" si="8"/>
        <v>57863640146.400002</v>
      </c>
      <c r="H36" s="68">
        <f t="shared" si="8"/>
        <v>49115173470.419998</v>
      </c>
      <c r="I36" s="69">
        <f t="shared" si="5"/>
        <v>14082</v>
      </c>
      <c r="J36" s="70">
        <f>SUM(J19:J35)</f>
        <v>78197443589.400009</v>
      </c>
      <c r="K36" s="70">
        <f>SUM(K19:K35)</f>
        <v>66383714053.610001</v>
      </c>
    </row>
  </sheetData>
  <mergeCells count="6">
    <mergeCell ref="N16:O16"/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2021-10-29T06:14:35Z</dcterms:modified>
</cp:coreProperties>
</file>